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8" i="1" l="1"/>
  <c r="E51" i="1"/>
  <c r="E49" i="1"/>
  <c r="F42" i="1"/>
  <c r="F30" i="1"/>
  <c r="F13" i="1"/>
  <c r="E54" i="1"/>
  <c r="E53" i="1"/>
  <c r="E48" i="1"/>
  <c r="E47" i="1"/>
  <c r="E46" i="1"/>
  <c r="E45" i="1"/>
  <c r="E44" i="1"/>
  <c r="E43" i="1"/>
  <c r="E41" i="1"/>
  <c r="E40" i="1"/>
  <c r="E39" i="1"/>
  <c r="E38" i="1"/>
  <c r="E37" i="1"/>
  <c r="E36" i="1"/>
  <c r="E35" i="1"/>
  <c r="E34" i="1"/>
  <c r="E33" i="1"/>
  <c r="E32" i="1"/>
  <c r="E31" i="1"/>
  <c r="E24" i="1"/>
  <c r="E25" i="1"/>
  <c r="E16" i="1"/>
  <c r="E23" i="1"/>
  <c r="E22" i="1"/>
  <c r="E21" i="1"/>
  <c r="E20" i="1"/>
  <c r="E19" i="1"/>
  <c r="E18" i="1"/>
  <c r="E17" i="1"/>
  <c r="E8" i="1"/>
  <c r="E11" i="1"/>
  <c r="E10" i="1"/>
  <c r="E9" i="1"/>
  <c r="E15" i="1"/>
  <c r="E57" i="1"/>
  <c r="E56" i="1"/>
  <c r="D6" i="1"/>
  <c r="D13" i="1"/>
  <c r="D42" i="1"/>
  <c r="D30" i="1"/>
  <c r="E13" i="1" l="1"/>
  <c r="E30" i="1"/>
  <c r="D55" i="1"/>
  <c r="D58" i="1" s="1"/>
  <c r="E42" i="1"/>
  <c r="F6" i="1"/>
  <c r="F55" i="1" s="1"/>
  <c r="E55" i="1" l="1"/>
  <c r="E58" i="1" s="1"/>
  <c r="E6" i="1"/>
</calcChain>
</file>

<file path=xl/sharedStrings.xml><?xml version="1.0" encoding="utf-8"?>
<sst xmlns="http://schemas.openxmlformats.org/spreadsheetml/2006/main" count="61" uniqueCount="55">
  <si>
    <t>№п/п</t>
  </si>
  <si>
    <t>Статьи затрат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</si>
  <si>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</si>
  <si>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</si>
  <si>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</si>
  <si>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</si>
  <si>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Расходы на управление МКД</t>
  </si>
  <si>
    <t>дезобработка</t>
  </si>
  <si>
    <t>Прибыль управляющей компании</t>
  </si>
  <si>
    <t>Содержание придомовой территории</t>
  </si>
  <si>
    <t>рудования и конструкций МКД</t>
  </si>
  <si>
    <t>Обслуживание лифта,страхование</t>
  </si>
  <si>
    <t>подгот.отоп.сезон,</t>
  </si>
  <si>
    <t>уборка льда с желоба</t>
  </si>
  <si>
    <t>лампы, светильник-1414,6: перчатки диэлектр-302,82</t>
  </si>
  <si>
    <t>налоги от зарплаты 30,2%</t>
  </si>
  <si>
    <t>Аварийная служба</t>
  </si>
  <si>
    <t>услуги диспечера,оплата связи АС</t>
  </si>
  <si>
    <t>Оплата труда,отпускные,компенсация при увольнении(электрик)</t>
  </si>
  <si>
    <t>ремонт бойлера и водоснабжения</t>
  </si>
  <si>
    <t>оплата труда и отпускные</t>
  </si>
  <si>
    <t>косметический ремонт холлов 1этажа</t>
  </si>
  <si>
    <t xml:space="preserve">Оплата труда,отпускные </t>
  </si>
  <si>
    <t>ремонт кровли</t>
  </si>
  <si>
    <t>Налог (УСН) и другие обязательства</t>
  </si>
  <si>
    <t>ж.д. по пер.Днепровский 116 Д</t>
  </si>
  <si>
    <t>ОТЧЕТ по статье "Содержание и ремонт жилья " за  2019год</t>
  </si>
  <si>
    <t>инвентарь- 753,8; мешки для мусора-620;соль-850,краска 69</t>
  </si>
  <si>
    <t>Оплата труда ,отпускные,компенс при увольнен(двор)</t>
  </si>
  <si>
    <t>на 1м2</t>
  </si>
  <si>
    <t>факт тариф</t>
  </si>
  <si>
    <t>утвер.тариф</t>
  </si>
  <si>
    <t>установка датчиков движения,подсветки адресной таблички</t>
  </si>
  <si>
    <t>замки-1648,коронка по кирпичу-141,сверло-194,инвентарь-218</t>
  </si>
  <si>
    <t>хозтовары 2903,59,дезобработка 5179,6</t>
  </si>
  <si>
    <t>изгот ключ-350,ремонт дверей-910</t>
  </si>
  <si>
    <t>ремонт плитки</t>
  </si>
  <si>
    <t>косметический ремонт пандуса</t>
  </si>
  <si>
    <t>обучение теплотехника</t>
  </si>
  <si>
    <t>пломбы-1078,сантехматериалы-6579,изг.ключей 550</t>
  </si>
  <si>
    <t>аренда автотр,компенсация за испол.автомоб</t>
  </si>
  <si>
    <t>услуги РКЦ,паспорт,отправка эл.отчет.чек-онлайн6540</t>
  </si>
  <si>
    <t>обслуж.сайт УК- 3374,6=.,техподержка программы1с-11330,4</t>
  </si>
  <si>
    <t xml:space="preserve"> ИТОГО : СОДЕРЖАНИЕ И РЕМОНТ ЖИЛЬЯ</t>
  </si>
  <si>
    <t>Полная стоимость услуг</t>
  </si>
  <si>
    <t>Техобслуживание пожарной сигнализации</t>
  </si>
  <si>
    <t>Техобслуживание УУТЭ</t>
  </si>
  <si>
    <t>доп</t>
  </si>
  <si>
    <t xml:space="preserve">чистка снега, побелка деревьев,покос травы,уборка мус.площ </t>
  </si>
  <si>
    <t>услуги связи-9101,44 аренда,общехоз-12000,оргтехн6245,2</t>
  </si>
  <si>
    <r>
      <t>Прочие услуги</t>
    </r>
    <r>
      <rPr>
        <i/>
        <sz val="12"/>
        <rFont val="Arial Cyr"/>
        <charset val="204"/>
      </rPr>
      <t>(  комис.банка-49196,24;    гсм-11667,</t>
    </r>
  </si>
  <si>
    <t>аренда,охр офис-51904,канцтовары  5238,46</t>
  </si>
  <si>
    <t>юрид.усл-58341,подписка-1768,8 почтовые-8567,56, заправ.катридж2286,1</t>
  </si>
  <si>
    <t>Стоимость</t>
  </si>
  <si>
    <t>работ,услуг(руб)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</si>
</sst>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sz val="11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Border="1"/>
    <xf numFmtId="0" fontId="2" fillId="0" borderId="4" xfId="0" applyFont="1" applyBorder="1"/>
    <xf numFmtId="0" fontId="2" fillId="0" borderId="2" xfId="0" applyFont="1" applyBorder="1"/>
    <xf numFmtId="2" fontId="2" fillId="0" borderId="2" xfId="0" applyNumberFormat="1" applyFont="1" applyBorder="1"/>
    <xf numFmtId="0" fontId="4" fillId="0" borderId="7" xfId="0" applyFont="1" applyBorder="1"/>
    <xf numFmtId="0" fontId="4" fillId="0" borderId="3" xfId="0" applyFont="1" applyBorder="1"/>
    <xf numFmtId="2" fontId="4" fillId="0" borderId="3" xfId="0" applyNumberFormat="1" applyFont="1" applyBorder="1"/>
    <xf numFmtId="0" fontId="2" fillId="0" borderId="9" xfId="0" applyFont="1" applyBorder="1"/>
    <xf numFmtId="0" fontId="2" fillId="0" borderId="6" xfId="0" applyFont="1" applyBorder="1"/>
    <xf numFmtId="2" fontId="2" fillId="0" borderId="6" xfId="0" applyNumberFormat="1" applyFont="1" applyBorder="1"/>
    <xf numFmtId="0" fontId="2" fillId="0" borderId="7" xfId="0" applyFont="1" applyBorder="1"/>
    <xf numFmtId="2" fontId="2" fillId="0" borderId="3" xfId="0" applyNumberFormat="1" applyFont="1" applyBorder="1"/>
    <xf numFmtId="0" fontId="2" fillId="0" borderId="3" xfId="0" applyFont="1" applyBorder="1"/>
    <xf numFmtId="0" fontId="3" fillId="0" borderId="3" xfId="0" applyFont="1" applyBorder="1"/>
    <xf numFmtId="0" fontId="4" fillId="0" borderId="1" xfId="0" applyFont="1" applyBorder="1"/>
    <xf numFmtId="2" fontId="1" fillId="0" borderId="3" xfId="0" applyNumberFormat="1" applyFont="1" applyBorder="1"/>
    <xf numFmtId="0" fontId="2" fillId="0" borderId="10" xfId="0" applyFont="1" applyBorder="1"/>
    <xf numFmtId="0" fontId="2" fillId="0" borderId="5" xfId="0" applyFont="1" applyBorder="1"/>
    <xf numFmtId="2" fontId="3" fillId="0" borderId="3" xfId="0" applyNumberFormat="1" applyFont="1" applyBorder="1"/>
    <xf numFmtId="0" fontId="4" fillId="0" borderId="6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/>
    <xf numFmtId="2" fontId="4" fillId="0" borderId="6" xfId="0" applyNumberFormat="1" applyFont="1" applyBorder="1"/>
    <xf numFmtId="0" fontId="4" fillId="0" borderId="0" xfId="0" applyFont="1" applyBorder="1"/>
    <xf numFmtId="0" fontId="4" fillId="0" borderId="11" xfId="0" applyFont="1" applyBorder="1"/>
    <xf numFmtId="0" fontId="4" fillId="0" borderId="2" xfId="0" applyFont="1" applyBorder="1"/>
    <xf numFmtId="49" fontId="6" fillId="0" borderId="0" xfId="0" applyNumberFormat="1" applyFont="1" applyBorder="1" applyAlignment="1"/>
    <xf numFmtId="49" fontId="2" fillId="0" borderId="0" xfId="0" applyNumberFormat="1" applyFont="1" applyBorder="1" applyAlignment="1"/>
    <xf numFmtId="0" fontId="6" fillId="0" borderId="0" xfId="0" applyFont="1" applyAlignment="1">
      <alignment horizontal="center"/>
    </xf>
    <xf numFmtId="0" fontId="7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7" xfId="0" applyFont="1" applyBorder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2" fontId="5" fillId="0" borderId="0" xfId="0" applyNumberFormat="1" applyFont="1"/>
    <xf numFmtId="2" fontId="0" fillId="0" borderId="1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2" fillId="0" borderId="10" xfId="0" applyNumberFormat="1" applyFont="1" applyBorder="1"/>
    <xf numFmtId="2" fontId="1" fillId="0" borderId="1" xfId="0" applyNumberFormat="1" applyFont="1" applyBorder="1"/>
    <xf numFmtId="2" fontId="4" fillId="0" borderId="1" xfId="0" applyNumberFormat="1" applyFont="1" applyBorder="1"/>
    <xf numFmtId="2" fontId="4" fillId="0" borderId="2" xfId="0" applyNumberFormat="1" applyFont="1" applyBorder="1"/>
    <xf numFmtId="2" fontId="1" fillId="0" borderId="6" xfId="0" applyNumberFormat="1" applyFont="1" applyBorder="1"/>
    <xf numFmtId="0" fontId="3" fillId="0" borderId="0" xfId="0" applyFont="1" applyBorder="1"/>
    <xf numFmtId="0" fontId="8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topLeftCell="A49" zoomScaleNormal="100" workbookViewId="0">
      <selection activeCell="B60" sqref="B60:B65"/>
    </sheetView>
  </sheetViews>
  <sheetFormatPr defaultRowHeight="13.2" x14ac:dyDescent="0.25"/>
  <cols>
    <col min="1" max="1" width="5.6640625" customWidth="1"/>
    <col min="2" max="2" width="79.6640625" customWidth="1"/>
    <col min="3" max="3" width="21.6640625" hidden="1" customWidth="1"/>
    <col min="4" max="4" width="18" customWidth="1"/>
    <col min="5" max="5" width="13.109375" hidden="1" customWidth="1"/>
    <col min="6" max="6" width="12" hidden="1" customWidth="1"/>
  </cols>
  <sheetData>
    <row r="1" spans="1:6" ht="17.399999999999999" x14ac:dyDescent="0.3">
      <c r="A1" s="4"/>
      <c r="B1" s="39" t="s">
        <v>26</v>
      </c>
      <c r="C1" s="40"/>
      <c r="D1" s="6"/>
      <c r="E1" s="5"/>
      <c r="F1" s="3"/>
    </row>
    <row r="2" spans="1:6" ht="17.399999999999999" x14ac:dyDescent="0.3">
      <c r="A2" s="1"/>
      <c r="B2" s="41" t="s">
        <v>25</v>
      </c>
      <c r="C2" s="42"/>
      <c r="D2" s="2"/>
      <c r="E2" s="2"/>
      <c r="F2" s="3"/>
    </row>
    <row r="3" spans="1:6" ht="15.6" thickBot="1" x14ac:dyDescent="0.3">
      <c r="A3" s="1"/>
      <c r="B3" s="1"/>
      <c r="C3" s="1"/>
      <c r="D3" s="1"/>
      <c r="E3" s="57">
        <v>8320.51</v>
      </c>
    </row>
    <row r="4" spans="1:6" ht="15" x14ac:dyDescent="0.25">
      <c r="A4" s="7" t="s">
        <v>0</v>
      </c>
      <c r="B4" s="7" t="s">
        <v>1</v>
      </c>
      <c r="C4" s="32"/>
      <c r="D4" s="7" t="s">
        <v>53</v>
      </c>
      <c r="E4" s="58" t="s">
        <v>29</v>
      </c>
      <c r="F4" s="55" t="s">
        <v>29</v>
      </c>
    </row>
    <row r="5" spans="1:6" ht="23.25" customHeight="1" thickBot="1" x14ac:dyDescent="0.3">
      <c r="A5" s="8"/>
      <c r="B5" s="9"/>
      <c r="C5" s="33"/>
      <c r="D5" s="8" t="s">
        <v>54</v>
      </c>
      <c r="E5" s="59" t="s">
        <v>30</v>
      </c>
      <c r="F5" s="56" t="s">
        <v>31</v>
      </c>
    </row>
    <row r="6" spans="1:6" ht="15.6" x14ac:dyDescent="0.3">
      <c r="A6" s="10">
        <v>1</v>
      </c>
      <c r="B6" s="11" t="s">
        <v>9</v>
      </c>
      <c r="C6" s="43"/>
      <c r="D6" s="12">
        <f>D8+D9+D10+D11</f>
        <v>177246.19999999998</v>
      </c>
      <c r="E6" s="12">
        <f>E8+E9+E10+E11</f>
        <v>1.6501655054490159</v>
      </c>
      <c r="F6" s="12">
        <f>F8+F9+F10+F11</f>
        <v>1.67</v>
      </c>
    </row>
    <row r="7" spans="1:6" ht="15.6" customHeight="1" thickBot="1" x14ac:dyDescent="0.35">
      <c r="A7" s="13"/>
      <c r="B7" s="14"/>
      <c r="C7" s="44"/>
      <c r="D7" s="15"/>
      <c r="E7" s="15"/>
      <c r="F7" s="14"/>
    </row>
    <row r="8" spans="1:6" ht="15.6" customHeight="1" x14ac:dyDescent="0.3">
      <c r="A8" s="22"/>
      <c r="B8" s="17" t="s">
        <v>28</v>
      </c>
      <c r="C8" s="45"/>
      <c r="D8" s="18">
        <v>124644</v>
      </c>
      <c r="E8" s="23">
        <f>D8/13/E3</f>
        <v>1.1523332103440775</v>
      </c>
      <c r="F8" s="24">
        <v>1.43</v>
      </c>
    </row>
    <row r="9" spans="1:6" ht="18" customHeight="1" x14ac:dyDescent="0.3">
      <c r="A9" s="16"/>
      <c r="B9" s="17" t="s">
        <v>15</v>
      </c>
      <c r="C9" s="45"/>
      <c r="D9" s="18">
        <v>37642.5</v>
      </c>
      <c r="E9" s="18">
        <f>D9/13/E3</f>
        <v>0.34800474046385654</v>
      </c>
      <c r="F9" s="17"/>
    </row>
    <row r="10" spans="1:6" ht="18" customHeight="1" x14ac:dyDescent="0.3">
      <c r="A10" s="16"/>
      <c r="B10" s="17" t="s">
        <v>48</v>
      </c>
      <c r="C10" s="45"/>
      <c r="D10" s="18">
        <v>12666.9</v>
      </c>
      <c r="E10" s="18">
        <f>D10/12/E3</f>
        <v>0.12686421865967351</v>
      </c>
      <c r="F10" s="17">
        <v>0.12</v>
      </c>
    </row>
    <row r="11" spans="1:6" ht="20.399999999999999" customHeight="1" thickBot="1" x14ac:dyDescent="0.35">
      <c r="A11" s="16"/>
      <c r="B11" s="17" t="s">
        <v>27</v>
      </c>
      <c r="C11" s="45"/>
      <c r="D11" s="18">
        <v>2292.8000000000002</v>
      </c>
      <c r="E11" s="18">
        <f>D11/12/E3</f>
        <v>2.2963335981408192E-2</v>
      </c>
      <c r="F11" s="17">
        <v>0.12</v>
      </c>
    </row>
    <row r="12" spans="1:6" ht="18" hidden="1" customHeight="1" thickBot="1" x14ac:dyDescent="0.35">
      <c r="A12" s="16"/>
      <c r="B12" s="17"/>
      <c r="C12" s="45"/>
      <c r="D12" s="18"/>
      <c r="E12" s="18"/>
      <c r="F12" s="17"/>
    </row>
    <row r="13" spans="1:6" ht="15.6" x14ac:dyDescent="0.3">
      <c r="A13" s="11">
        <v>2</v>
      </c>
      <c r="B13" s="11" t="s">
        <v>3</v>
      </c>
      <c r="C13" s="43"/>
      <c r="D13" s="12">
        <f>D15+D16+D17+D18+D19+D20+D21+D22+D23</f>
        <v>556927.73999999987</v>
      </c>
      <c r="E13" s="12">
        <f>E15+E16+E17+E18+E19+E20+E21+E22+E23</f>
        <v>5.1720231630895146</v>
      </c>
      <c r="F13" s="11">
        <f>F15+F19+F21</f>
        <v>3.5999999999999996</v>
      </c>
    </row>
    <row r="14" spans="1:6" ht="15" customHeight="1" thickBot="1" x14ac:dyDescent="0.35">
      <c r="A14" s="14"/>
      <c r="B14" s="14" t="s">
        <v>2</v>
      </c>
      <c r="C14" s="44"/>
      <c r="D14" s="15"/>
      <c r="E14" s="15"/>
      <c r="F14" s="14"/>
    </row>
    <row r="15" spans="1:6" ht="20.25" customHeight="1" x14ac:dyDescent="0.3">
      <c r="A15" s="9"/>
      <c r="B15" s="17" t="s">
        <v>18</v>
      </c>
      <c r="C15" s="45"/>
      <c r="D15" s="18">
        <v>404590.5</v>
      </c>
      <c r="E15" s="18">
        <f>D15/13/E3</f>
        <v>3.7404373234148087</v>
      </c>
      <c r="F15" s="17">
        <v>3.55</v>
      </c>
    </row>
    <row r="16" spans="1:6" ht="20.25" customHeight="1" x14ac:dyDescent="0.3">
      <c r="A16" s="9"/>
      <c r="B16" s="17" t="s">
        <v>15</v>
      </c>
      <c r="C16" s="45"/>
      <c r="D16" s="18">
        <v>122186.33</v>
      </c>
      <c r="E16" s="18">
        <f>D16/13/E3</f>
        <v>1.1296120624262769</v>
      </c>
      <c r="F16" s="17"/>
    </row>
    <row r="17" spans="1:6" ht="20.25" customHeight="1" x14ac:dyDescent="0.3">
      <c r="A17" s="9"/>
      <c r="B17" s="17" t="s">
        <v>35</v>
      </c>
      <c r="C17" s="45"/>
      <c r="D17" s="18">
        <v>1260</v>
      </c>
      <c r="E17" s="18">
        <f>D17/12/E3</f>
        <v>1.2619418761590335E-2</v>
      </c>
      <c r="F17" s="17"/>
    </row>
    <row r="18" spans="1:6" ht="20.25" customHeight="1" x14ac:dyDescent="0.3">
      <c r="A18" s="9"/>
      <c r="B18" s="17" t="s">
        <v>13</v>
      </c>
      <c r="C18" s="45"/>
      <c r="D18" s="18">
        <v>850</v>
      </c>
      <c r="E18" s="18">
        <f>D18/12/E3</f>
        <v>8.5130999582157009E-3</v>
      </c>
      <c r="F18" s="17"/>
    </row>
    <row r="19" spans="1:6" ht="20.25" customHeight="1" x14ac:dyDescent="0.3">
      <c r="A19" s="9"/>
      <c r="B19" s="17" t="s">
        <v>32</v>
      </c>
      <c r="C19" s="45"/>
      <c r="D19" s="18">
        <v>5261</v>
      </c>
      <c r="E19" s="18">
        <f>D19/12/E3</f>
        <v>5.2691081035497425E-2</v>
      </c>
      <c r="F19" s="17">
        <v>0.01</v>
      </c>
    </row>
    <row r="20" spans="1:6" ht="20.25" customHeight="1" x14ac:dyDescent="0.3">
      <c r="A20" s="9"/>
      <c r="B20" s="17" t="s">
        <v>7</v>
      </c>
      <c r="C20" s="45"/>
      <c r="D20" s="18">
        <v>5179.6000000000004</v>
      </c>
      <c r="E20" s="18">
        <f>D20/12/E3</f>
        <v>5.1875826521851832E-2</v>
      </c>
      <c r="F20" s="17"/>
    </row>
    <row r="21" spans="1:6" ht="20.25" customHeight="1" x14ac:dyDescent="0.3">
      <c r="A21" s="9"/>
      <c r="B21" s="17" t="s">
        <v>14</v>
      </c>
      <c r="C21" s="45"/>
      <c r="D21" s="18">
        <v>7316.12</v>
      </c>
      <c r="E21" s="18">
        <f>D21/12/E3</f>
        <v>7.3273953960354188E-2</v>
      </c>
      <c r="F21" s="17">
        <v>0.04</v>
      </c>
    </row>
    <row r="22" spans="1:6" ht="20.25" customHeight="1" x14ac:dyDescent="0.3">
      <c r="A22" s="9"/>
      <c r="B22" s="17" t="s">
        <v>34</v>
      </c>
      <c r="C22" s="45"/>
      <c r="D22" s="18">
        <v>8083.19</v>
      </c>
      <c r="E22" s="18">
        <f>D22/12/E3</f>
        <v>8.0956475824999499E-2</v>
      </c>
      <c r="F22" s="17"/>
    </row>
    <row r="23" spans="1:6" ht="20.25" customHeight="1" thickBot="1" x14ac:dyDescent="0.35">
      <c r="A23" s="9"/>
      <c r="B23" s="17" t="s">
        <v>33</v>
      </c>
      <c r="C23" s="45"/>
      <c r="D23" s="18">
        <v>2201</v>
      </c>
      <c r="E23" s="18">
        <f>D23/12/E3</f>
        <v>2.2043921185920894E-2</v>
      </c>
      <c r="F23" s="17"/>
    </row>
    <row r="24" spans="1:6" ht="19.8" customHeight="1" thickBot="1" x14ac:dyDescent="0.35">
      <c r="A24" s="34">
        <v>3</v>
      </c>
      <c r="B24" s="20" t="s">
        <v>16</v>
      </c>
      <c r="C24" s="46"/>
      <c r="D24" s="21">
        <v>2648</v>
      </c>
      <c r="E24" s="35">
        <f>E25</f>
        <v>2.6520810222770797E-2</v>
      </c>
      <c r="F24" s="31"/>
    </row>
    <row r="25" spans="1:6" ht="24" customHeight="1" thickBot="1" x14ac:dyDescent="0.35">
      <c r="A25" s="22"/>
      <c r="B25" s="17" t="s">
        <v>17</v>
      </c>
      <c r="C25" s="45"/>
      <c r="D25" s="18">
        <v>2648</v>
      </c>
      <c r="E25" s="23">
        <f>D25/12/E3</f>
        <v>2.6520810222770797E-2</v>
      </c>
      <c r="F25" s="24"/>
    </row>
    <row r="26" spans="1:6" ht="16.8" hidden="1" customHeight="1" thickBot="1" x14ac:dyDescent="0.35">
      <c r="A26" s="22"/>
      <c r="B26" s="17"/>
      <c r="C26" s="45"/>
      <c r="D26" s="18"/>
      <c r="E26" s="18"/>
      <c r="F26" s="17"/>
    </row>
    <row r="27" spans="1:6" ht="19.8" hidden="1" customHeight="1" thickBot="1" x14ac:dyDescent="0.35">
      <c r="A27" s="16"/>
      <c r="B27" s="25"/>
      <c r="C27" s="47"/>
      <c r="D27" s="30"/>
      <c r="E27" s="18"/>
      <c r="F27" s="17"/>
    </row>
    <row r="28" spans="1:6" ht="15.6" x14ac:dyDescent="0.3">
      <c r="A28" s="11">
        <v>4</v>
      </c>
      <c r="B28" s="11" t="s">
        <v>4</v>
      </c>
      <c r="C28" s="43"/>
      <c r="D28" s="12"/>
      <c r="E28" s="12"/>
      <c r="F28" s="11"/>
    </row>
    <row r="29" spans="1:6" ht="15.6" x14ac:dyDescent="0.3">
      <c r="A29" s="24"/>
      <c r="B29" s="24" t="s">
        <v>5</v>
      </c>
      <c r="C29" s="48"/>
      <c r="D29" s="23"/>
      <c r="E29" s="23"/>
      <c r="F29" s="24"/>
    </row>
    <row r="30" spans="1:6" ht="16.2" thickBot="1" x14ac:dyDescent="0.35">
      <c r="A30" s="14"/>
      <c r="B30" s="14" t="s">
        <v>10</v>
      </c>
      <c r="C30" s="44"/>
      <c r="D30" s="15">
        <f>D31+D32+D33+D34+D35+D36+D37+D38+D39+D40+D41</f>
        <v>789720.98</v>
      </c>
      <c r="E30" s="15">
        <f>E31+E32+E33+E34+E35+E36+E37+E38+E39+E40+E41</f>
        <v>7.6945507593238327</v>
      </c>
      <c r="F30" s="14">
        <f>F31+F33+F34+F41</f>
        <v>3.09</v>
      </c>
    </row>
    <row r="31" spans="1:6" ht="15.6" x14ac:dyDescent="0.3">
      <c r="A31" s="7"/>
      <c r="B31" s="37" t="s">
        <v>22</v>
      </c>
      <c r="C31" s="49"/>
      <c r="D31" s="18">
        <v>214169.92</v>
      </c>
      <c r="E31" s="18">
        <f>D31/13/E3</f>
        <v>1.9799999315870338</v>
      </c>
      <c r="F31" s="17">
        <v>1.94</v>
      </c>
    </row>
    <row r="32" spans="1:6" ht="15.6" x14ac:dyDescent="0.3">
      <c r="A32" s="9"/>
      <c r="B32" s="36" t="s">
        <v>15</v>
      </c>
      <c r="C32" s="45"/>
      <c r="D32" s="18">
        <v>64679.32</v>
      </c>
      <c r="E32" s="18">
        <f>D32/13/E3</f>
        <v>0.59796001779846519</v>
      </c>
      <c r="F32" s="17"/>
    </row>
    <row r="33" spans="1:6" ht="15.6" x14ac:dyDescent="0.3">
      <c r="A33" s="9"/>
      <c r="B33" s="36" t="s">
        <v>19</v>
      </c>
      <c r="C33" s="45"/>
      <c r="D33" s="18">
        <v>31014</v>
      </c>
      <c r="E33" s="27">
        <f>D33/12/E3</f>
        <v>0.31061797894600213</v>
      </c>
      <c r="F33" s="9">
        <v>0.11</v>
      </c>
    </row>
    <row r="34" spans="1:6" ht="15.6" customHeight="1" x14ac:dyDescent="0.3">
      <c r="A34" s="9"/>
      <c r="B34" s="36" t="s">
        <v>12</v>
      </c>
      <c r="C34" s="45"/>
      <c r="D34" s="18">
        <v>80592</v>
      </c>
      <c r="E34" s="27">
        <f>D34/12/E3</f>
        <v>0.8071620609794351</v>
      </c>
      <c r="F34" s="9">
        <v>0.79</v>
      </c>
    </row>
    <row r="35" spans="1:6" ht="15.6" x14ac:dyDescent="0.3">
      <c r="A35" s="9"/>
      <c r="B35" s="36" t="s">
        <v>21</v>
      </c>
      <c r="C35" s="45"/>
      <c r="D35" s="18">
        <v>28837.599999999999</v>
      </c>
      <c r="E35" s="18">
        <f>D35/12/E3</f>
        <v>0.28882043688828368</v>
      </c>
      <c r="F35" s="17"/>
    </row>
    <row r="36" spans="1:6" ht="15.6" x14ac:dyDescent="0.3">
      <c r="A36" s="25" t="s">
        <v>47</v>
      </c>
      <c r="B36" s="65" t="s">
        <v>23</v>
      </c>
      <c r="C36" s="47"/>
      <c r="D36" s="30">
        <v>213887</v>
      </c>
      <c r="E36" s="23">
        <f>D36/12/E3</f>
        <v>2.1421663656033907</v>
      </c>
      <c r="F36" s="9"/>
    </row>
    <row r="37" spans="1:6" ht="15.6" x14ac:dyDescent="0.3">
      <c r="A37" s="25" t="s">
        <v>47</v>
      </c>
      <c r="B37" s="65" t="s">
        <v>36</v>
      </c>
      <c r="C37" s="47"/>
      <c r="D37" s="30">
        <v>45449.14</v>
      </c>
      <c r="E37" s="30">
        <f>D37/12/E3</f>
        <v>0.45519184921757599</v>
      </c>
      <c r="F37" s="9"/>
    </row>
    <row r="38" spans="1:6" ht="15.6" x14ac:dyDescent="0.3">
      <c r="A38" s="25" t="s">
        <v>47</v>
      </c>
      <c r="B38" s="65" t="s">
        <v>37</v>
      </c>
      <c r="C38" s="45"/>
      <c r="D38" s="30">
        <v>90373</v>
      </c>
      <c r="E38" s="23">
        <f>D38/12/E3</f>
        <v>0.90512280296920899</v>
      </c>
      <c r="F38" s="9"/>
    </row>
    <row r="39" spans="1:6" ht="15.6" x14ac:dyDescent="0.3">
      <c r="A39" s="9"/>
      <c r="B39" s="36" t="s">
        <v>40</v>
      </c>
      <c r="C39" s="45"/>
      <c r="D39" s="18">
        <v>12000</v>
      </c>
      <c r="E39" s="27">
        <f>D39/12/E3</f>
        <v>0.12018494058657461</v>
      </c>
      <c r="F39" s="9"/>
    </row>
    <row r="40" spans="1:6" ht="15.6" x14ac:dyDescent="0.3">
      <c r="A40" s="9"/>
      <c r="B40" s="36" t="s">
        <v>38</v>
      </c>
      <c r="C40" s="45"/>
      <c r="D40" s="18">
        <v>512</v>
      </c>
      <c r="E40" s="27">
        <f>D40/12/E3</f>
        <v>5.127890798360517E-3</v>
      </c>
      <c r="F40" s="9"/>
    </row>
    <row r="41" spans="1:6" ht="15" customHeight="1" thickBot="1" x14ac:dyDescent="0.35">
      <c r="A41" s="9"/>
      <c r="B41" s="36" t="s">
        <v>39</v>
      </c>
      <c r="C41" s="50"/>
      <c r="D41" s="18">
        <v>8207</v>
      </c>
      <c r="E41" s="27">
        <f>D41/12/E3</f>
        <v>8.2196483949501492E-2</v>
      </c>
      <c r="F41" s="9">
        <v>0.25</v>
      </c>
    </row>
    <row r="42" spans="1:6" ht="16.2" thickBot="1" x14ac:dyDescent="0.35">
      <c r="A42" s="20">
        <v>5</v>
      </c>
      <c r="B42" s="28" t="s">
        <v>6</v>
      </c>
      <c r="C42" s="46"/>
      <c r="D42" s="21">
        <f>D43+D44+D45+D46+D47+D48</f>
        <v>629038.93000000005</v>
      </c>
      <c r="E42" s="21">
        <f>E43+E44+E45+E46+E47+E48</f>
        <v>5.9025306988547825</v>
      </c>
      <c r="F42" s="20">
        <f>F43+F48</f>
        <v>5.99</v>
      </c>
    </row>
    <row r="43" spans="1:6" ht="15.6" x14ac:dyDescent="0.3">
      <c r="A43" s="51"/>
      <c r="B43" s="26" t="s">
        <v>20</v>
      </c>
      <c r="C43" s="53"/>
      <c r="D43" s="62">
        <v>200208.64000000001</v>
      </c>
      <c r="E43" s="61">
        <f>D43/13/E3</f>
        <v>1.8509279617937622</v>
      </c>
      <c r="F43" s="11">
        <v>3.09</v>
      </c>
    </row>
    <row r="44" spans="1:6" ht="22.2" customHeight="1" x14ac:dyDescent="0.3">
      <c r="A44" s="52"/>
      <c r="B44" s="17" t="s">
        <v>15</v>
      </c>
      <c r="C44" s="53"/>
      <c r="D44" s="18">
        <v>60463</v>
      </c>
      <c r="E44" s="27">
        <f>D44/13/E3</f>
        <v>0.55898015866815853</v>
      </c>
      <c r="F44" s="9"/>
    </row>
    <row r="45" spans="1:6" ht="22.2" customHeight="1" x14ac:dyDescent="0.3">
      <c r="A45" s="54"/>
      <c r="B45" s="17" t="s">
        <v>42</v>
      </c>
      <c r="C45" s="53"/>
      <c r="D45" s="18">
        <v>14705</v>
      </c>
      <c r="E45" s="27">
        <f>D45/12/E3</f>
        <v>0.14727662927713164</v>
      </c>
      <c r="F45" s="9"/>
    </row>
    <row r="46" spans="1:6" ht="22.2" customHeight="1" x14ac:dyDescent="0.3">
      <c r="A46" s="54"/>
      <c r="B46" s="17" t="s">
        <v>49</v>
      </c>
      <c r="C46" s="53"/>
      <c r="D46" s="18">
        <v>27346.639999999999</v>
      </c>
      <c r="E46" s="27">
        <f>D46/12/E3</f>
        <v>0.27388785863687043</v>
      </c>
      <c r="F46" s="9"/>
    </row>
    <row r="47" spans="1:6" ht="22.2" customHeight="1" x14ac:dyDescent="0.3">
      <c r="A47" s="54"/>
      <c r="B47" s="17" t="s">
        <v>52</v>
      </c>
      <c r="C47" s="53"/>
      <c r="D47" s="18">
        <v>70963.45</v>
      </c>
      <c r="E47" s="27">
        <f>D47/12/E3</f>
        <v>0.71072816850569653</v>
      </c>
      <c r="F47" s="9"/>
    </row>
    <row r="48" spans="1:6" ht="18.600000000000001" customHeight="1" thickBot="1" x14ac:dyDescent="0.35">
      <c r="A48" s="54"/>
      <c r="B48" s="38" t="s">
        <v>41</v>
      </c>
      <c r="C48" s="53"/>
      <c r="D48" s="63">
        <v>255352.2</v>
      </c>
      <c r="E48" s="27">
        <f>D48/13/E3</f>
        <v>2.3607299219731632</v>
      </c>
      <c r="F48" s="8">
        <v>2.9</v>
      </c>
    </row>
    <row r="49" spans="1:6" ht="24.6" customHeight="1" thickBot="1" x14ac:dyDescent="0.35">
      <c r="A49" s="20">
        <v>6</v>
      </c>
      <c r="B49" s="20" t="s">
        <v>50</v>
      </c>
      <c r="C49" s="46"/>
      <c r="D49" s="21">
        <v>118005.7</v>
      </c>
      <c r="E49" s="21">
        <f>D49/12/E3</f>
        <v>1.181875670281429</v>
      </c>
      <c r="F49" s="20">
        <v>0.95</v>
      </c>
    </row>
    <row r="50" spans="1:6" ht="26.4" customHeight="1" thickBot="1" x14ac:dyDescent="0.35">
      <c r="A50" s="20"/>
      <c r="B50" s="31" t="s">
        <v>51</v>
      </c>
      <c r="C50" s="46"/>
      <c r="D50" s="21"/>
      <c r="E50" s="21"/>
      <c r="F50" s="21"/>
    </row>
    <row r="51" spans="1:6" ht="21" customHeight="1" thickBot="1" x14ac:dyDescent="0.35">
      <c r="A51" s="19">
        <v>7</v>
      </c>
      <c r="B51" s="20" t="s">
        <v>11</v>
      </c>
      <c r="C51" s="46"/>
      <c r="D51" s="21">
        <v>347635</v>
      </c>
      <c r="E51" s="21">
        <f>D51/12/E3</f>
        <v>3.4817076517344887</v>
      </c>
      <c r="F51" s="20">
        <v>3</v>
      </c>
    </row>
    <row r="52" spans="1:6" ht="21" hidden="1" customHeight="1" thickBot="1" x14ac:dyDescent="0.35">
      <c r="A52" s="20"/>
      <c r="B52" s="29"/>
      <c r="C52" s="20"/>
      <c r="D52" s="21"/>
      <c r="E52" s="21"/>
      <c r="F52" s="20"/>
    </row>
    <row r="53" spans="1:6" ht="16.2" thickBot="1" x14ac:dyDescent="0.35">
      <c r="A53" s="13">
        <v>8</v>
      </c>
      <c r="B53" s="24" t="s">
        <v>24</v>
      </c>
      <c r="C53" s="46"/>
      <c r="D53" s="64">
        <v>81260</v>
      </c>
      <c r="E53" s="60">
        <f>D53/12/E3</f>
        <v>0.81385235600542116</v>
      </c>
      <c r="F53" s="28">
        <v>0.5</v>
      </c>
    </row>
    <row r="54" spans="1:6" ht="16.2" thickBot="1" x14ac:dyDescent="0.35">
      <c r="A54" s="20">
        <v>9</v>
      </c>
      <c r="B54" s="20" t="s">
        <v>8</v>
      </c>
      <c r="C54" s="46"/>
      <c r="D54" s="64">
        <v>29961</v>
      </c>
      <c r="E54" s="21">
        <f>D54/12/E3</f>
        <v>0.30007175040953016</v>
      </c>
      <c r="F54" s="21">
        <v>0.3</v>
      </c>
    </row>
    <row r="55" spans="1:6" ht="16.2" thickBot="1" x14ac:dyDescent="0.35">
      <c r="A55" s="20">
        <v>10</v>
      </c>
      <c r="B55" s="20" t="s">
        <v>43</v>
      </c>
      <c r="C55" s="46"/>
      <c r="D55" s="21">
        <f>D6+D13+D24+D30+D42+D49+D51+D53+D54</f>
        <v>2732443.5500000003</v>
      </c>
      <c r="E55" s="21">
        <f>E6+E13+E24+E30+E42+E49+E51+E53+E54</f>
        <v>26.223298365370781</v>
      </c>
      <c r="F55" s="21">
        <f>F6+F13+F24+F30+F42+F49+F51+F53+F54</f>
        <v>19.099999999999998</v>
      </c>
    </row>
    <row r="56" spans="1:6" ht="16.2" thickBot="1" x14ac:dyDescent="0.35">
      <c r="A56" s="20">
        <v>11</v>
      </c>
      <c r="B56" s="20" t="s">
        <v>45</v>
      </c>
      <c r="C56" s="46"/>
      <c r="D56" s="64">
        <v>104978</v>
      </c>
      <c r="E56" s="21">
        <f>D56/12/E3</f>
        <v>1.0513978910747859</v>
      </c>
      <c r="F56" s="21">
        <v>1.08</v>
      </c>
    </row>
    <row r="57" spans="1:6" ht="16.2" thickBot="1" x14ac:dyDescent="0.35">
      <c r="A57" s="20">
        <v>12</v>
      </c>
      <c r="B57" s="20" t="s">
        <v>46</v>
      </c>
      <c r="C57" s="46"/>
      <c r="D57" s="64">
        <v>20700</v>
      </c>
      <c r="E57" s="21">
        <f>D57/12/8331</f>
        <v>0.20705797623334535</v>
      </c>
      <c r="F57" s="21">
        <v>0.31</v>
      </c>
    </row>
    <row r="58" spans="1:6" ht="25.2" customHeight="1" thickBot="1" x14ac:dyDescent="0.35">
      <c r="A58" s="20"/>
      <c r="B58" s="20" t="s">
        <v>44</v>
      </c>
      <c r="C58" s="46"/>
      <c r="D58" s="21">
        <f>D55+D56+D57</f>
        <v>2858121.5500000003</v>
      </c>
      <c r="E58" s="21">
        <f>E55+E56+E57</f>
        <v>27.481754232678909</v>
      </c>
      <c r="F58" s="21">
        <f>F55+F56+F57</f>
        <v>20.49</v>
      </c>
    </row>
    <row r="60" spans="1:6" ht="15.6" x14ac:dyDescent="0.3">
      <c r="B60" s="67"/>
    </row>
    <row r="61" spans="1:6" x14ac:dyDescent="0.25">
      <c r="B61" s="66"/>
    </row>
    <row r="62" spans="1:6" x14ac:dyDescent="0.25">
      <c r="A62" s="66"/>
      <c r="B62" s="66"/>
    </row>
    <row r="63" spans="1:6" x14ac:dyDescent="0.25">
      <c r="B63" s="66"/>
    </row>
    <row r="65" spans="2:2" x14ac:dyDescent="0.25">
      <c r="B65" s="66"/>
    </row>
  </sheetData>
  <phoneticPr fontId="0" type="noConversion"/>
  <pageMargins left="0.25" right="0.25" top="0.75" bottom="0.75" header="0.3" footer="0.3"/>
  <pageSetup paperSize="9" scale="72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2020-03-24T14:08:33Z</cp:lastPrinted>
  <dcterms:created xsi:type="dcterms:W3CDTF">2011-07-12T11:42:04Z</dcterms:created>
  <dcterms:modified xsi:type="dcterms:W3CDTF">2020-03-26T05:42:16Z</dcterms:modified>
</cp:coreProperties>
</file>